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18015" windowHeight="1063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5" i="1"/>
  <c r="G35"/>
  <c r="F35"/>
  <c r="E35"/>
  <c r="D35"/>
  <c r="L34"/>
  <c r="K34"/>
  <c r="K33" s="1"/>
  <c r="J34"/>
  <c r="I34"/>
  <c r="I33" s="1"/>
  <c r="G34"/>
  <c r="G33" s="1"/>
  <c r="F34"/>
  <c r="E34"/>
  <c r="L33"/>
  <c r="J33"/>
  <c r="F33"/>
  <c r="E33"/>
  <c r="G32"/>
  <c r="F32"/>
  <c r="E32"/>
  <c r="L31"/>
  <c r="K31"/>
  <c r="J31"/>
  <c r="I31"/>
  <c r="I30" s="1"/>
  <c r="G31"/>
  <c r="F31"/>
  <c r="E31"/>
  <c r="L30"/>
  <c r="K30"/>
  <c r="J30"/>
  <c r="G30"/>
  <c r="G29"/>
  <c r="F29"/>
  <c r="E29"/>
  <c r="H29" s="1"/>
  <c r="L28"/>
  <c r="L27" s="1"/>
  <c r="L6" s="1"/>
  <c r="K28"/>
  <c r="K27" s="1"/>
  <c r="J28"/>
  <c r="I28"/>
  <c r="G28"/>
  <c r="G27" s="1"/>
  <c r="F28"/>
  <c r="E28"/>
  <c r="E27" s="1"/>
  <c r="J27"/>
  <c r="I27"/>
  <c r="F27"/>
  <c r="G26"/>
  <c r="F26"/>
  <c r="E26"/>
  <c r="L25"/>
  <c r="K25"/>
  <c r="K24" s="1"/>
  <c r="J25"/>
  <c r="I25"/>
  <c r="I24" s="1"/>
  <c r="G25"/>
  <c r="F25"/>
  <c r="E25"/>
  <c r="H25" s="1"/>
  <c r="L24"/>
  <c r="J24"/>
  <c r="G24"/>
  <c r="G23"/>
  <c r="F23"/>
  <c r="E23"/>
  <c r="H23" s="1"/>
  <c r="L22"/>
  <c r="K22"/>
  <c r="K21" s="1"/>
  <c r="J22"/>
  <c r="I22"/>
  <c r="G22"/>
  <c r="G21" s="1"/>
  <c r="F22"/>
  <c r="E22"/>
  <c r="H22" s="1"/>
  <c r="L21"/>
  <c r="J21"/>
  <c r="I21"/>
  <c r="F21"/>
  <c r="G20"/>
  <c r="F20"/>
  <c r="E20"/>
  <c r="H20" s="1"/>
  <c r="L19"/>
  <c r="K19"/>
  <c r="J19"/>
  <c r="I19"/>
  <c r="I18" s="1"/>
  <c r="G19"/>
  <c r="F19"/>
  <c r="E19"/>
  <c r="H19" s="1"/>
  <c r="L18"/>
  <c r="K18"/>
  <c r="J18"/>
  <c r="G18"/>
  <c r="G17"/>
  <c r="F17"/>
  <c r="E17"/>
  <c r="H17" s="1"/>
  <c r="L16"/>
  <c r="K16"/>
  <c r="K15" s="1"/>
  <c r="J16"/>
  <c r="I16"/>
  <c r="G16"/>
  <c r="G15" s="1"/>
  <c r="F16"/>
  <c r="E16"/>
  <c r="H16" s="1"/>
  <c r="L15"/>
  <c r="J15"/>
  <c r="I15"/>
  <c r="F15"/>
  <c r="G14"/>
  <c r="F14"/>
  <c r="E14"/>
  <c r="H14" s="1"/>
  <c r="L13"/>
  <c r="K13"/>
  <c r="J13"/>
  <c r="I13"/>
  <c r="I12" s="1"/>
  <c r="G13"/>
  <c r="F13"/>
  <c r="E13"/>
  <c r="H13" s="1"/>
  <c r="L12"/>
  <c r="K12"/>
  <c r="J12"/>
  <c r="G12"/>
  <c r="G11"/>
  <c r="F11"/>
  <c r="E11"/>
  <c r="H11" s="1"/>
  <c r="L10"/>
  <c r="K10"/>
  <c r="J10"/>
  <c r="J9" s="1"/>
  <c r="I10"/>
  <c r="I9" s="1"/>
  <c r="G10"/>
  <c r="F10"/>
  <c r="F9" s="1"/>
  <c r="E10"/>
  <c r="H10" s="1"/>
  <c r="L9"/>
  <c r="K9"/>
  <c r="E9"/>
  <c r="L8"/>
  <c r="K8"/>
  <c r="J8"/>
  <c r="I8"/>
  <c r="G8"/>
  <c r="F8"/>
  <c r="E8"/>
  <c r="L7"/>
  <c r="K7"/>
  <c r="J7"/>
  <c r="I7"/>
  <c r="G7"/>
  <c r="F7"/>
  <c r="E7"/>
  <c r="F12" l="1"/>
  <c r="D29"/>
  <c r="H32"/>
  <c r="H34"/>
  <c r="G9"/>
  <c r="F18"/>
  <c r="J6"/>
  <c r="E15"/>
  <c r="D17"/>
  <c r="F24"/>
  <c r="E21"/>
  <c r="D23"/>
  <c r="H26"/>
  <c r="H8" s="1"/>
  <c r="H28"/>
  <c r="D28" s="1"/>
  <c r="D27" s="1"/>
  <c r="H31"/>
  <c r="F30"/>
  <c r="H15"/>
  <c r="D16"/>
  <c r="D15" s="1"/>
  <c r="D19"/>
  <c r="H18"/>
  <c r="F6"/>
  <c r="I6"/>
  <c r="D10"/>
  <c r="H9"/>
  <c r="H7"/>
  <c r="H21"/>
  <c r="D22"/>
  <c r="D21" s="1"/>
  <c r="D25"/>
  <c r="H24"/>
  <c r="H27"/>
  <c r="D31"/>
  <c r="H30"/>
  <c r="D13"/>
  <c r="H12"/>
  <c r="K6"/>
  <c r="H33"/>
  <c r="D34"/>
  <c r="D33" s="1"/>
  <c r="G6"/>
  <c r="D11"/>
  <c r="E12"/>
  <c r="E18"/>
  <c r="E24"/>
  <c r="E30"/>
  <c r="D14"/>
  <c r="D20"/>
  <c r="D26"/>
  <c r="D32"/>
  <c r="D30" l="1"/>
  <c r="D9"/>
  <c r="D7"/>
  <c r="D12"/>
  <c r="D8"/>
  <c r="D18"/>
  <c r="E6"/>
  <c r="D24"/>
  <c r="H6"/>
  <c r="D6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<sst xmlns="http://schemas.openxmlformats.org/spreadsheetml/2006/main" count="54" uniqueCount="17">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</sst>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2" xfId="0" applyNumberFormat="1" applyFont="1" applyFill="1" applyBorder="1" applyAlignment="1">
      <alignment horizontal="right" vertical="center" shrinkToFit="1"/>
    </xf>
    <xf numFmtId="177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7" fontId="8" fillId="3" borderId="15" xfId="0" applyNumberFormat="1" applyFont="1" applyFill="1" applyBorder="1" applyAlignment="1">
      <alignment horizontal="right" vertical="center" shrinkToFit="1"/>
    </xf>
    <xf numFmtId="177" fontId="8" fillId="3" borderId="16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7" fontId="10" fillId="5" borderId="12" xfId="0" applyNumberFormat="1" applyFont="1" applyFill="1" applyBorder="1" applyAlignment="1">
      <alignment horizontal="right" vertical="center" shrinkToFit="1"/>
    </xf>
    <xf numFmtId="177" fontId="10" fillId="5" borderId="8" xfId="0" applyNumberFormat="1" applyFont="1" applyFill="1" applyBorder="1" applyAlignment="1">
      <alignment horizontal="right" vertical="center" shrinkToFit="1"/>
    </xf>
    <xf numFmtId="177" fontId="10" fillId="5" borderId="13" xfId="0" applyNumberFormat="1" applyFont="1" applyFill="1" applyBorder="1" applyAlignment="1">
      <alignment horizontal="right" vertical="center" shrinkToFit="1"/>
    </xf>
    <xf numFmtId="0" fontId="7" fillId="5" borderId="1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77" fontId="10" fillId="5" borderId="14" xfId="0" applyNumberFormat="1" applyFont="1" applyFill="1" applyBorder="1" applyAlignment="1">
      <alignment horizontal="right" vertical="center" shrinkToFit="1"/>
    </xf>
    <xf numFmtId="177" fontId="10" fillId="5" borderId="18" xfId="0" applyNumberFormat="1" applyFont="1" applyFill="1" applyBorder="1" applyAlignment="1">
      <alignment horizontal="right" vertical="center" shrinkToFit="1"/>
    </xf>
    <xf numFmtId="0" fontId="7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77" fontId="10" fillId="5" borderId="20" xfId="0" applyNumberFormat="1" applyFont="1" applyFill="1" applyBorder="1" applyAlignment="1">
      <alignment horizontal="right" vertical="center" shrinkToFit="1"/>
    </xf>
    <xf numFmtId="177" fontId="10" fillId="5" borderId="21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7" fontId="10" fillId="5" borderId="24" xfId="0" applyNumberFormat="1" applyFont="1" applyFill="1" applyBorder="1" applyAlignment="1">
      <alignment horizontal="right" vertical="center" shrinkToFit="1"/>
    </xf>
    <xf numFmtId="177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%2010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10월관람객현황"/>
      <sheetName val="가야누리.특별전"/>
      <sheetName val="외국인"/>
      <sheetName val="중박"/>
      <sheetName val="종합"/>
      <sheetName val="지역별"/>
      <sheetName val="교육"/>
      <sheetName val="시간별"/>
      <sheetName val="전시실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  <row r="169">
          <cell r="D169">
            <v>6006</v>
          </cell>
          <cell r="E169">
            <v>1020</v>
          </cell>
          <cell r="F169">
            <v>3449</v>
          </cell>
          <cell r="G169">
            <v>1733</v>
          </cell>
          <cell r="H169">
            <v>164</v>
          </cell>
          <cell r="V169">
            <v>1009</v>
          </cell>
          <cell r="W169">
            <v>2278</v>
          </cell>
          <cell r="X169">
            <v>0</v>
          </cell>
          <cell r="Y169">
            <v>0</v>
          </cell>
          <cell r="AA169">
            <v>2463</v>
          </cell>
          <cell r="AB169">
            <v>670</v>
          </cell>
        </row>
        <row r="201">
          <cell r="D201">
            <v>5846</v>
          </cell>
          <cell r="E201">
            <v>296</v>
          </cell>
          <cell r="F201">
            <v>3191</v>
          </cell>
          <cell r="G201">
            <v>858</v>
          </cell>
          <cell r="H201">
            <v>195</v>
          </cell>
          <cell r="V201">
            <v>801</v>
          </cell>
          <cell r="W201">
            <v>1589</v>
          </cell>
          <cell r="X201">
            <v>0</v>
          </cell>
          <cell r="Y201">
            <v>415</v>
          </cell>
          <cell r="AA201">
            <v>2373</v>
          </cell>
          <cell r="AB201">
            <v>750</v>
          </cell>
        </row>
        <row r="234">
          <cell r="D234">
            <v>9720</v>
          </cell>
          <cell r="E234">
            <v>650</v>
          </cell>
          <cell r="F234">
            <v>6324</v>
          </cell>
          <cell r="G234">
            <v>1643</v>
          </cell>
          <cell r="H234">
            <v>272</v>
          </cell>
          <cell r="V234">
            <v>1719</v>
          </cell>
          <cell r="W234">
            <v>737</v>
          </cell>
          <cell r="X234">
            <v>0</v>
          </cell>
          <cell r="Y234">
            <v>531</v>
          </cell>
          <cell r="AA234">
            <v>3628</v>
          </cell>
          <cell r="AB234">
            <v>640</v>
          </cell>
        </row>
        <row r="267">
          <cell r="D267">
            <v>7657</v>
          </cell>
          <cell r="E267">
            <v>1191</v>
          </cell>
          <cell r="F267">
            <v>4417</v>
          </cell>
          <cell r="G267">
            <v>3488</v>
          </cell>
          <cell r="H267">
            <v>183</v>
          </cell>
          <cell r="V267">
            <v>2650</v>
          </cell>
          <cell r="W267">
            <v>4067</v>
          </cell>
          <cell r="X267">
            <v>0</v>
          </cell>
          <cell r="Y267">
            <v>371</v>
          </cell>
          <cell r="AA267">
            <v>3202</v>
          </cell>
          <cell r="AB267">
            <v>1446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  <row r="169">
          <cell r="C169">
            <v>8124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7191</v>
          </cell>
          <cell r="L201">
            <v>40</v>
          </cell>
          <cell r="M201">
            <v>3079</v>
          </cell>
          <cell r="V201">
            <v>40</v>
          </cell>
        </row>
        <row r="234">
          <cell r="C234">
            <v>10091</v>
          </cell>
          <cell r="L234">
            <v>56</v>
          </cell>
          <cell r="M234">
            <v>8857</v>
          </cell>
          <cell r="V234">
            <v>99</v>
          </cell>
        </row>
        <row r="267">
          <cell r="C267">
            <v>10593</v>
          </cell>
          <cell r="L267">
            <v>28</v>
          </cell>
          <cell r="M267">
            <v>7163</v>
          </cell>
          <cell r="V267">
            <v>101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N41" sqref="N41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8.5546875" style="2" bestFit="1" customWidth="1"/>
    <col min="5" max="5" width="9.33203125" style="2" customWidth="1"/>
    <col min="6" max="6" width="9.109375" style="2" customWidth="1"/>
    <col min="7" max="7" width="8.88671875" style="2" customWidth="1"/>
    <col min="8" max="8" width="8.5546875" style="2" bestFit="1" customWidth="1"/>
    <col min="9" max="9" width="7.5546875" style="2" bestFit="1" customWidth="1"/>
    <col min="10" max="10" width="7.5546875" style="2" customWidth="1"/>
    <col min="11" max="11" width="8.6640625" style="2" customWidth="1"/>
    <col min="12" max="12" width="7.5546875" style="2" bestFit="1" customWidth="1"/>
    <col min="13" max="16384" width="8.88671875" style="2"/>
  </cols>
  <sheetData>
    <row r="1" spans="2:12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22.5" customHeight="1">
      <c r="B3" s="4" t="s">
        <v>2</v>
      </c>
      <c r="C3" s="5" t="s">
        <v>3</v>
      </c>
      <c r="D3" s="6" t="s">
        <v>4</v>
      </c>
      <c r="E3" s="5" t="s">
        <v>5</v>
      </c>
      <c r="F3" s="5"/>
      <c r="G3" s="5"/>
      <c r="H3" s="5"/>
      <c r="I3" s="6" t="s">
        <v>6</v>
      </c>
      <c r="J3" s="6" t="s">
        <v>7</v>
      </c>
      <c r="K3" s="7" t="s">
        <v>8</v>
      </c>
      <c r="L3" s="8" t="s">
        <v>9</v>
      </c>
    </row>
    <row r="4" spans="2:12" ht="14.25" customHeight="1">
      <c r="B4" s="9"/>
      <c r="C4" s="10"/>
      <c r="D4" s="11"/>
      <c r="E4" s="10" t="s">
        <v>10</v>
      </c>
      <c r="F4" s="12" t="s">
        <v>11</v>
      </c>
      <c r="G4" s="12" t="s">
        <v>12</v>
      </c>
      <c r="H4" s="10" t="s">
        <v>13</v>
      </c>
      <c r="I4" s="11"/>
      <c r="J4" s="11"/>
      <c r="K4" s="13"/>
      <c r="L4" s="14"/>
    </row>
    <row r="5" spans="2:12" ht="14.25" customHeight="1">
      <c r="B5" s="15"/>
      <c r="C5" s="12"/>
      <c r="D5" s="11"/>
      <c r="E5" s="12"/>
      <c r="F5" s="11"/>
      <c r="G5" s="11"/>
      <c r="H5" s="12"/>
      <c r="I5" s="11"/>
      <c r="J5" s="16"/>
      <c r="K5" s="13"/>
      <c r="L5" s="14"/>
    </row>
    <row r="6" spans="2:12" ht="17.25" customHeight="1">
      <c r="B6" s="17" t="s">
        <v>14</v>
      </c>
      <c r="C6" s="18" t="s">
        <v>14</v>
      </c>
      <c r="D6" s="19">
        <f>SUM(D9,D12,D15,D18,D21,D24,D27,D30,D33,D36,D39,D42)</f>
        <v>294345</v>
      </c>
      <c r="E6" s="19">
        <f t="shared" ref="E6:L6" si="0">SUM(E9,E12,E15,E18,E21,E24,E27,E30,E33,E36,E39,E42)</f>
        <v>132334</v>
      </c>
      <c r="F6" s="19">
        <f>SUM(F9,F12,F15,F18,F21,F24,F27,F30,F33,F36,F39,F42)</f>
        <v>25459</v>
      </c>
      <c r="G6" s="19">
        <f t="shared" si="0"/>
        <v>73840</v>
      </c>
      <c r="H6" s="19">
        <f t="shared" si="0"/>
        <v>231633</v>
      </c>
      <c r="I6" s="19">
        <f>SUM(I9,I12,I15,I18,I21,I24,I27,I30,I33,I36,I39,I42)</f>
        <v>8801</v>
      </c>
      <c r="J6" s="19">
        <f>SUM(J9,J12,J15,J18,J21,J24,J27,J30,J33,J36,J39,J42)</f>
        <v>17557</v>
      </c>
      <c r="K6" s="19">
        <f>SUM(K9,K12,K15,K18,K21,K24,K27,K30,K33,K36,K39,K42)</f>
        <v>26768</v>
      </c>
      <c r="L6" s="20">
        <f t="shared" si="0"/>
        <v>9586</v>
      </c>
    </row>
    <row r="7" spans="2:12" ht="16.5" customHeight="1">
      <c r="B7" s="17"/>
      <c r="C7" s="21" t="s">
        <v>15</v>
      </c>
      <c r="D7" s="22">
        <f>SUM(D10,D13,D16,D19,D22,D25,D28,D31,D34,D37,D40,D43)</f>
        <v>292006</v>
      </c>
      <c r="E7" s="22">
        <f>SUM(E10,E13,E16,E19,E22,E25,E28,E31,E34,E37,E40,E43)</f>
        <v>130455</v>
      </c>
      <c r="F7" s="22">
        <f t="shared" ref="F7:L8" si="1">SUM(F10,F13,F16,F19,F22,F25,F28,F31,F34,F37,F40,F43)</f>
        <v>25174</v>
      </c>
      <c r="G7" s="22">
        <f t="shared" si="1"/>
        <v>73665</v>
      </c>
      <c r="H7" s="22">
        <f t="shared" si="1"/>
        <v>229294</v>
      </c>
      <c r="I7" s="22">
        <f t="shared" si="1"/>
        <v>8801</v>
      </c>
      <c r="J7" s="22">
        <f t="shared" si="1"/>
        <v>17557</v>
      </c>
      <c r="K7" s="22">
        <f t="shared" si="1"/>
        <v>26768</v>
      </c>
      <c r="L7" s="23">
        <f t="shared" si="1"/>
        <v>9586</v>
      </c>
    </row>
    <row r="8" spans="2:12" ht="17.25" customHeight="1">
      <c r="B8" s="24"/>
      <c r="C8" s="25" t="s">
        <v>16</v>
      </c>
      <c r="D8" s="22">
        <f t="shared" ref="D8:L8" si="2">SUM(D11,D14,D17,D20,D23,D26,D29,D32,D35,D38,D41,D44)</f>
        <v>2339</v>
      </c>
      <c r="E8" s="22">
        <f t="shared" si="2"/>
        <v>1879</v>
      </c>
      <c r="F8" s="22">
        <f t="shared" si="2"/>
        <v>285</v>
      </c>
      <c r="G8" s="22">
        <f t="shared" si="2"/>
        <v>175</v>
      </c>
      <c r="H8" s="22">
        <f t="shared" si="2"/>
        <v>2339</v>
      </c>
      <c r="I8" s="22">
        <f t="shared" si="2"/>
        <v>0</v>
      </c>
      <c r="J8" s="22">
        <f t="shared" si="1"/>
        <v>0</v>
      </c>
      <c r="K8" s="22">
        <f t="shared" si="2"/>
        <v>0</v>
      </c>
      <c r="L8" s="23">
        <f t="shared" si="2"/>
        <v>0</v>
      </c>
    </row>
    <row r="9" spans="2:12" ht="17.25" customHeight="1">
      <c r="B9" s="26">
        <v>1</v>
      </c>
      <c r="C9" s="27" t="s">
        <v>14</v>
      </c>
      <c r="D9" s="28">
        <f t="shared" ref="D9:L9" si="3">SUM(D10:D11)</f>
        <v>20623</v>
      </c>
      <c r="E9" s="28">
        <f t="shared" si="3"/>
        <v>9342</v>
      </c>
      <c r="F9" s="28">
        <f t="shared" si="3"/>
        <v>3716</v>
      </c>
      <c r="G9" s="28">
        <f t="shared" si="3"/>
        <v>6649</v>
      </c>
      <c r="H9" s="28">
        <f t="shared" si="3"/>
        <v>19707</v>
      </c>
      <c r="I9" s="28">
        <f t="shared" si="3"/>
        <v>163</v>
      </c>
      <c r="J9" s="29">
        <f>SUM(J10:J11)</f>
        <v>0</v>
      </c>
      <c r="K9" s="28">
        <f t="shared" si="3"/>
        <v>443</v>
      </c>
      <c r="L9" s="30">
        <f t="shared" si="3"/>
        <v>310</v>
      </c>
    </row>
    <row r="10" spans="2:12" ht="17.25" customHeight="1">
      <c r="B10" s="31"/>
      <c r="C10" s="32" t="s">
        <v>15</v>
      </c>
      <c r="D10" s="33">
        <f>SUM(H10:L10)</f>
        <v>20492</v>
      </c>
      <c r="E10" s="33">
        <f>SUM('[1]10월관람객현황'!D7:G7)</f>
        <v>9224</v>
      </c>
      <c r="F10" s="33">
        <f>[1]가야누리.특별전!M7-[1]가야누리.특별전!V7</f>
        <v>3703</v>
      </c>
      <c r="G10" s="33">
        <f>[1]가야누리.특별전!C7-[1]가야누리.특별전!L7</f>
        <v>6649</v>
      </c>
      <c r="H10" s="33">
        <f>SUM(E10:G10)</f>
        <v>19576</v>
      </c>
      <c r="I10" s="33">
        <f>'[1]10월관람객현황'!V7</f>
        <v>163</v>
      </c>
      <c r="J10" s="33">
        <f>'[1]10월관람객현황'!AA7</f>
        <v>0</v>
      </c>
      <c r="K10" s="33">
        <f>SUM('[1]10월관람객현황'!W7:Y7)</f>
        <v>443</v>
      </c>
      <c r="L10" s="34">
        <f>SUM('[1]10월관람객현황'!AB7)</f>
        <v>310</v>
      </c>
    </row>
    <row r="11" spans="2:12" ht="17.25" customHeight="1">
      <c r="B11" s="35"/>
      <c r="C11" s="36" t="s">
        <v>16</v>
      </c>
      <c r="D11" s="37">
        <f>SUM(E11:G11)</f>
        <v>131</v>
      </c>
      <c r="E11" s="37">
        <f>'[1]10월관람객현황'!H7</f>
        <v>118</v>
      </c>
      <c r="F11" s="37">
        <f>[1]가야누리.특별전!V7</f>
        <v>13</v>
      </c>
      <c r="G11" s="37">
        <f>[1]가야누리.특별전!L7</f>
        <v>0</v>
      </c>
      <c r="H11" s="33">
        <f>SUM(E11:G11)</f>
        <v>131</v>
      </c>
      <c r="I11" s="37"/>
      <c r="J11" s="37"/>
      <c r="K11" s="37"/>
      <c r="L11" s="38"/>
    </row>
    <row r="12" spans="2:12" ht="17.25" customHeight="1">
      <c r="B12" s="26">
        <v>2</v>
      </c>
      <c r="C12" s="27" t="s">
        <v>14</v>
      </c>
      <c r="D12" s="28">
        <f t="shared" ref="D12:L12" si="4">SUM(D13:D14)</f>
        <v>23118</v>
      </c>
      <c r="E12" s="28">
        <f t="shared" si="4"/>
        <v>8764</v>
      </c>
      <c r="F12" s="28">
        <f t="shared" si="4"/>
        <v>2644</v>
      </c>
      <c r="G12" s="28">
        <f t="shared" si="4"/>
        <v>5554</v>
      </c>
      <c r="H12" s="28">
        <f t="shared" si="4"/>
        <v>16962</v>
      </c>
      <c r="I12" s="28">
        <f t="shared" si="4"/>
        <v>105</v>
      </c>
      <c r="J12" s="28">
        <f>SUM(J13:J14)</f>
        <v>0</v>
      </c>
      <c r="K12" s="28">
        <f t="shared" si="4"/>
        <v>5431</v>
      </c>
      <c r="L12" s="30">
        <f t="shared" si="4"/>
        <v>620</v>
      </c>
    </row>
    <row r="13" spans="2:12" ht="17.25" customHeight="1">
      <c r="B13" s="31"/>
      <c r="C13" s="32" t="s">
        <v>15</v>
      </c>
      <c r="D13" s="33">
        <f>SUM(H13:L13)</f>
        <v>22921</v>
      </c>
      <c r="E13" s="33">
        <f>SUM('[1]10월관람객현황'!D40:G40)</f>
        <v>8616</v>
      </c>
      <c r="F13" s="33">
        <f>[1]가야누리.특별전!M40-[1]가야누리.특별전!V40</f>
        <v>2612</v>
      </c>
      <c r="G13" s="33">
        <f>[1]가야누리.특별전!C40-[1]가야누리.특별전!L40</f>
        <v>5537</v>
      </c>
      <c r="H13" s="33">
        <f>SUM(E13:G13)</f>
        <v>16765</v>
      </c>
      <c r="I13" s="33">
        <f>'[1]10월관람객현황'!V40</f>
        <v>105</v>
      </c>
      <c r="J13" s="33">
        <f>'[1]10월관람객현황'!AA40</f>
        <v>0</v>
      </c>
      <c r="K13" s="33">
        <f>SUM('[1]10월관람객현황'!W40:Y40)</f>
        <v>5431</v>
      </c>
      <c r="L13" s="34">
        <f>SUM('[1]10월관람객현황'!AB40)</f>
        <v>620</v>
      </c>
    </row>
    <row r="14" spans="2:12" ht="17.25" customHeight="1">
      <c r="B14" s="35"/>
      <c r="C14" s="36" t="s">
        <v>16</v>
      </c>
      <c r="D14" s="37">
        <f>SUM(E14:G14)</f>
        <v>197</v>
      </c>
      <c r="E14" s="37">
        <f>'[1]10월관람객현황'!H40</f>
        <v>148</v>
      </c>
      <c r="F14" s="37">
        <f>[1]가야누리.특별전!V40</f>
        <v>32</v>
      </c>
      <c r="G14" s="37">
        <f>[1]가야누리.특별전!L40</f>
        <v>17</v>
      </c>
      <c r="H14" s="33">
        <f>SUM(E14:G14)</f>
        <v>197</v>
      </c>
      <c r="I14" s="37"/>
      <c r="J14" s="37"/>
      <c r="K14" s="37"/>
      <c r="L14" s="38"/>
    </row>
    <row r="15" spans="2:12" ht="17.25" customHeight="1">
      <c r="B15" s="39">
        <v>3</v>
      </c>
      <c r="C15" s="40" t="s">
        <v>14</v>
      </c>
      <c r="D15" s="28">
        <f t="shared" ref="D15:L15" si="5">SUM(D16:D17)</f>
        <v>19141</v>
      </c>
      <c r="E15" s="28">
        <f t="shared" si="5"/>
        <v>11531</v>
      </c>
      <c r="F15" s="28">
        <f t="shared" si="5"/>
        <v>0</v>
      </c>
      <c r="G15" s="28">
        <f t="shared" si="5"/>
        <v>5631</v>
      </c>
      <c r="H15" s="28">
        <f t="shared" si="5"/>
        <v>17162</v>
      </c>
      <c r="I15" s="28">
        <f t="shared" si="5"/>
        <v>339</v>
      </c>
      <c r="J15" s="28">
        <f>SUM(J16:J17)</f>
        <v>0</v>
      </c>
      <c r="K15" s="28">
        <f t="shared" si="5"/>
        <v>1390</v>
      </c>
      <c r="L15" s="30">
        <f t="shared" si="5"/>
        <v>250</v>
      </c>
    </row>
    <row r="16" spans="2:12" ht="17.25" customHeight="1">
      <c r="B16" s="41"/>
      <c r="C16" s="42" t="s">
        <v>15</v>
      </c>
      <c r="D16" s="33">
        <f>SUM(H16:L16)</f>
        <v>18997</v>
      </c>
      <c r="E16" s="33">
        <f>SUM('[1]10월관람객현황'!D71:G71)</f>
        <v>11397</v>
      </c>
      <c r="F16" s="33">
        <f>[1]가야누리.특별전!M71-[1]가야누리.특별전!V71</f>
        <v>0</v>
      </c>
      <c r="G16" s="33">
        <f>[1]가야누리.특별전!C71-[1]가야누리.특별전!L71</f>
        <v>5621</v>
      </c>
      <c r="H16" s="33">
        <f>SUM(E16:G16)</f>
        <v>17018</v>
      </c>
      <c r="I16" s="33">
        <f>'[1]10월관람객현황'!V71</f>
        <v>339</v>
      </c>
      <c r="J16" s="33">
        <f>'[1]10월관람객현황'!AA71</f>
        <v>0</v>
      </c>
      <c r="K16" s="33">
        <f>SUM('[1]10월관람객현황'!W71:Y71)</f>
        <v>1390</v>
      </c>
      <c r="L16" s="34">
        <f>SUM('[1]10월관람객현황'!AB71)</f>
        <v>250</v>
      </c>
    </row>
    <row r="17" spans="2:12" ht="17.25" customHeight="1">
      <c r="B17" s="43"/>
      <c r="C17" s="44" t="s">
        <v>16</v>
      </c>
      <c r="D17" s="37">
        <f>SUM(E17:G17)</f>
        <v>144</v>
      </c>
      <c r="E17" s="37">
        <f>'[1]10월관람객현황'!H71</f>
        <v>134</v>
      </c>
      <c r="F17" s="37">
        <f>[1]가야누리.특별전!V71</f>
        <v>0</v>
      </c>
      <c r="G17" s="37">
        <f>[1]가야누리.특별전!L71</f>
        <v>10</v>
      </c>
      <c r="H17" s="33">
        <f>SUM(E17:G17)</f>
        <v>144</v>
      </c>
      <c r="I17" s="37"/>
      <c r="J17" s="37"/>
      <c r="K17" s="37"/>
      <c r="L17" s="38"/>
    </row>
    <row r="18" spans="2:12" ht="17.25" customHeight="1">
      <c r="B18" s="39">
        <v>4</v>
      </c>
      <c r="C18" s="40" t="s">
        <v>14</v>
      </c>
      <c r="D18" s="28">
        <f t="shared" ref="D18:L18" si="6">SUM(D19:D20)</f>
        <v>45583</v>
      </c>
      <c r="E18" s="28">
        <f t="shared" si="6"/>
        <v>22502</v>
      </c>
      <c r="F18" s="28">
        <f t="shared" si="6"/>
        <v>0</v>
      </c>
      <c r="G18" s="28">
        <f t="shared" si="6"/>
        <v>9773</v>
      </c>
      <c r="H18" s="28">
        <f t="shared" si="6"/>
        <v>32275</v>
      </c>
      <c r="I18" s="28">
        <f t="shared" si="6"/>
        <v>954</v>
      </c>
      <c r="J18" s="28">
        <f>SUM(J19:J20)</f>
        <v>2587</v>
      </c>
      <c r="K18" s="28">
        <f t="shared" si="6"/>
        <v>4867</v>
      </c>
      <c r="L18" s="30">
        <f t="shared" si="6"/>
        <v>4900</v>
      </c>
    </row>
    <row r="19" spans="2:12" ht="17.25" customHeight="1">
      <c r="B19" s="41"/>
      <c r="C19" s="42" t="s">
        <v>15</v>
      </c>
      <c r="D19" s="33">
        <f>SUM(H19:L19)</f>
        <v>45343</v>
      </c>
      <c r="E19" s="33">
        <f>SUM('[1]10월관람객현황'!D104:G104)</f>
        <v>22274</v>
      </c>
      <c r="F19" s="33">
        <f>[1]가야누리.특별전!M104-[1]가야누리.특별전!V104</f>
        <v>0</v>
      </c>
      <c r="G19" s="33">
        <f>[1]가야누리.특별전!C104-[1]가야누리.특별전!L104</f>
        <v>9761</v>
      </c>
      <c r="H19" s="33">
        <f>SUM(E19:G19)</f>
        <v>32035</v>
      </c>
      <c r="I19" s="33">
        <f>'[1]10월관람객현황'!V104</f>
        <v>954</v>
      </c>
      <c r="J19" s="33">
        <f>'[1]10월관람객현황'!AA104</f>
        <v>2587</v>
      </c>
      <c r="K19" s="33">
        <f>SUM('[1]10월관람객현황'!W104:Y104)</f>
        <v>4867</v>
      </c>
      <c r="L19" s="34">
        <f>SUM('[1]10월관람객현황'!AB104)</f>
        <v>4900</v>
      </c>
    </row>
    <row r="20" spans="2:12" ht="17.25" customHeight="1">
      <c r="B20" s="43"/>
      <c r="C20" s="44" t="s">
        <v>16</v>
      </c>
      <c r="D20" s="37">
        <f>SUM(E20:G20)</f>
        <v>240</v>
      </c>
      <c r="E20" s="37">
        <f>'[1]10월관람객현황'!H104</f>
        <v>228</v>
      </c>
      <c r="F20" s="37">
        <f>[1]가야누리.특별전!V104</f>
        <v>0</v>
      </c>
      <c r="G20" s="37">
        <f>[1]가야누리.특별전!L104</f>
        <v>12</v>
      </c>
      <c r="H20" s="33">
        <f>SUM(E20:G20)</f>
        <v>240</v>
      </c>
      <c r="I20" s="37"/>
      <c r="J20" s="37"/>
      <c r="K20" s="37"/>
      <c r="L20" s="38"/>
    </row>
    <row r="21" spans="2:12" ht="17.25" customHeight="1">
      <c r="B21" s="39">
        <v>5</v>
      </c>
      <c r="C21" s="40" t="s">
        <v>14</v>
      </c>
      <c r="D21" s="28">
        <f t="shared" ref="D21:L21" si="7">SUM(D22:D23)</f>
        <v>41140</v>
      </c>
      <c r="E21" s="28">
        <f t="shared" si="7"/>
        <v>21892</v>
      </c>
      <c r="F21" s="28">
        <f t="shared" si="7"/>
        <v>0</v>
      </c>
      <c r="G21" s="28">
        <f t="shared" si="7"/>
        <v>10234</v>
      </c>
      <c r="H21" s="28">
        <f t="shared" si="7"/>
        <v>32126</v>
      </c>
      <c r="I21" s="28">
        <f t="shared" si="7"/>
        <v>1061</v>
      </c>
      <c r="J21" s="28">
        <f>SUM(J22:J23)</f>
        <v>3304</v>
      </c>
      <c r="K21" s="28">
        <f t="shared" si="7"/>
        <v>4649</v>
      </c>
      <c r="L21" s="30">
        <f t="shared" si="7"/>
        <v>0</v>
      </c>
    </row>
    <row r="22" spans="2:12" ht="17.25" customHeight="1">
      <c r="B22" s="41"/>
      <c r="C22" s="42" t="s">
        <v>15</v>
      </c>
      <c r="D22" s="33">
        <f>SUM(H22:L22)</f>
        <v>40691</v>
      </c>
      <c r="E22" s="33">
        <f>SUM('[1]10월관람객현황'!D136:G136)</f>
        <v>21455</v>
      </c>
      <c r="F22" s="33">
        <f>[1]가야누리.특별전!M136-[1]가야누리.특별전!V136</f>
        <v>0</v>
      </c>
      <c r="G22" s="33">
        <f>[1]가야누리.특별전!C136-[1]가야누리.특별전!L136</f>
        <v>10222</v>
      </c>
      <c r="H22" s="33">
        <f>SUM(E22:G22)</f>
        <v>31677</v>
      </c>
      <c r="I22" s="33">
        <f>'[1]10월관람객현황'!V136</f>
        <v>1061</v>
      </c>
      <c r="J22" s="33">
        <f>'[1]10월관람객현황'!AA136</f>
        <v>3304</v>
      </c>
      <c r="K22" s="33">
        <f>SUM('[1]10월관람객현황'!W136:Y136)</f>
        <v>4649</v>
      </c>
      <c r="L22" s="34">
        <f>SUM('[1]10월관람객현황'!AB136)</f>
        <v>0</v>
      </c>
    </row>
    <row r="23" spans="2:12" ht="17.25" customHeight="1">
      <c r="B23" s="43"/>
      <c r="C23" s="44" t="s">
        <v>16</v>
      </c>
      <c r="D23" s="37">
        <f>SUM(E23:G23)</f>
        <v>449</v>
      </c>
      <c r="E23" s="37">
        <f>'[1]10월관람객현황'!H136</f>
        <v>437</v>
      </c>
      <c r="F23" s="37">
        <f>[1]가야누리.특별전!V136</f>
        <v>0</v>
      </c>
      <c r="G23" s="37">
        <f>[1]가야누리.특별전!L136</f>
        <v>12</v>
      </c>
      <c r="H23" s="33">
        <f>SUM(E23:G23)</f>
        <v>449</v>
      </c>
      <c r="I23" s="37"/>
      <c r="J23" s="37"/>
      <c r="K23" s="37"/>
      <c r="L23" s="38"/>
    </row>
    <row r="24" spans="2:12" ht="17.25" customHeight="1">
      <c r="B24" s="39">
        <v>6</v>
      </c>
      <c r="C24" s="40" t="s">
        <v>14</v>
      </c>
      <c r="D24" s="28">
        <f t="shared" ref="D24:L24" si="8">SUM(D25:D26)</f>
        <v>26916</v>
      </c>
      <c r="E24" s="28">
        <f t="shared" si="8"/>
        <v>12372</v>
      </c>
      <c r="F24" s="28">
        <f t="shared" si="8"/>
        <v>0</v>
      </c>
      <c r="G24" s="28">
        <f t="shared" si="8"/>
        <v>8124</v>
      </c>
      <c r="H24" s="28">
        <f t="shared" si="8"/>
        <v>20496</v>
      </c>
      <c r="I24" s="28">
        <f t="shared" si="8"/>
        <v>1009</v>
      </c>
      <c r="J24" s="28">
        <f>SUM(J25:J26)</f>
        <v>2463</v>
      </c>
      <c r="K24" s="28">
        <f t="shared" si="8"/>
        <v>2278</v>
      </c>
      <c r="L24" s="30">
        <f t="shared" si="8"/>
        <v>670</v>
      </c>
    </row>
    <row r="25" spans="2:12" ht="17.25" customHeight="1">
      <c r="B25" s="41"/>
      <c r="C25" s="42" t="s">
        <v>15</v>
      </c>
      <c r="D25" s="33">
        <f>SUM(H25:L25)</f>
        <v>26752</v>
      </c>
      <c r="E25" s="33">
        <f>SUM('[1]10월관람객현황'!D169:G169)</f>
        <v>12208</v>
      </c>
      <c r="F25" s="33">
        <f>[1]가야누리.특별전!M169-[1]가야누리.특별전!V169</f>
        <v>0</v>
      </c>
      <c r="G25" s="33">
        <f>[1]가야누리.특별전!C169-[1]가야누리.특별전!L169</f>
        <v>8124</v>
      </c>
      <c r="H25" s="33">
        <f>SUM(E25:G25)</f>
        <v>20332</v>
      </c>
      <c r="I25" s="33">
        <f>'[1]10월관람객현황'!V169</f>
        <v>1009</v>
      </c>
      <c r="J25" s="33">
        <f>'[1]10월관람객현황'!AA169</f>
        <v>2463</v>
      </c>
      <c r="K25" s="33">
        <f>SUM('[1]10월관람객현황'!W169:Y169)</f>
        <v>2278</v>
      </c>
      <c r="L25" s="34">
        <f>SUM('[1]10월관람객현황'!AB169)</f>
        <v>670</v>
      </c>
    </row>
    <row r="26" spans="2:12" ht="17.25" customHeight="1">
      <c r="B26" s="43"/>
      <c r="C26" s="44" t="s">
        <v>16</v>
      </c>
      <c r="D26" s="37">
        <f>SUM(E26:G26)</f>
        <v>164</v>
      </c>
      <c r="E26" s="37">
        <f>'[1]10월관람객현황'!H169</f>
        <v>164</v>
      </c>
      <c r="F26" s="37">
        <f>[1]가야누리.특별전!V169</f>
        <v>0</v>
      </c>
      <c r="G26" s="37">
        <f>[1]가야누리.특별전!L169</f>
        <v>0</v>
      </c>
      <c r="H26" s="33">
        <f>SUM(E26:G26)</f>
        <v>164</v>
      </c>
      <c r="I26" s="37"/>
      <c r="J26" s="37"/>
      <c r="K26" s="37"/>
      <c r="L26" s="38"/>
    </row>
    <row r="27" spans="2:12" ht="17.25" customHeight="1">
      <c r="B27" s="39">
        <v>7</v>
      </c>
      <c r="C27" s="40" t="s">
        <v>14</v>
      </c>
      <c r="D27" s="28">
        <f t="shared" ref="D27:L27" si="9">SUM(D28:D29)</f>
        <v>26584</v>
      </c>
      <c r="E27" s="28">
        <f t="shared" si="9"/>
        <v>10386</v>
      </c>
      <c r="F27" s="28">
        <f t="shared" si="9"/>
        <v>3079</v>
      </c>
      <c r="G27" s="28">
        <f t="shared" si="9"/>
        <v>7191</v>
      </c>
      <c r="H27" s="28">
        <f t="shared" si="9"/>
        <v>20656</v>
      </c>
      <c r="I27" s="28">
        <f t="shared" si="9"/>
        <v>801</v>
      </c>
      <c r="J27" s="28">
        <f>SUM(J28:J29)</f>
        <v>2373</v>
      </c>
      <c r="K27" s="28">
        <f t="shared" si="9"/>
        <v>2004</v>
      </c>
      <c r="L27" s="30">
        <f t="shared" si="9"/>
        <v>750</v>
      </c>
    </row>
    <row r="28" spans="2:12" ht="17.25" customHeight="1">
      <c r="B28" s="41"/>
      <c r="C28" s="42" t="s">
        <v>15</v>
      </c>
      <c r="D28" s="33">
        <f>SUM(H28:L28)</f>
        <v>26309</v>
      </c>
      <c r="E28" s="33">
        <f>SUM('[1]10월관람객현황'!D201:G201)</f>
        <v>10191</v>
      </c>
      <c r="F28" s="33">
        <f>[1]가야누리.특별전!M201-[1]가야누리.특별전!V201</f>
        <v>3039</v>
      </c>
      <c r="G28" s="33">
        <f>[1]가야누리.특별전!C201-[1]가야누리.특별전!L201</f>
        <v>7151</v>
      </c>
      <c r="H28" s="33">
        <f>SUM(E28:G28)</f>
        <v>20381</v>
      </c>
      <c r="I28" s="33">
        <f>'[1]10월관람객현황'!V201</f>
        <v>801</v>
      </c>
      <c r="J28" s="33">
        <f>'[1]10월관람객현황'!AA201</f>
        <v>2373</v>
      </c>
      <c r="K28" s="33">
        <f>SUM('[1]10월관람객현황'!W201:Y201)</f>
        <v>2004</v>
      </c>
      <c r="L28" s="34">
        <f>SUM('[1]10월관람객현황'!AB201)</f>
        <v>750</v>
      </c>
    </row>
    <row r="29" spans="2:12" ht="17.25" customHeight="1">
      <c r="B29" s="43"/>
      <c r="C29" s="44" t="s">
        <v>16</v>
      </c>
      <c r="D29" s="37">
        <f>SUM(E29:G29)</f>
        <v>275</v>
      </c>
      <c r="E29" s="37">
        <f>'[1]10월관람객현황'!H201</f>
        <v>195</v>
      </c>
      <c r="F29" s="37">
        <f>[1]가야누리.특별전!V201</f>
        <v>40</v>
      </c>
      <c r="G29" s="37">
        <f>[1]가야누리.특별전!L201</f>
        <v>40</v>
      </c>
      <c r="H29" s="33">
        <f>SUM(E29:G29)</f>
        <v>275</v>
      </c>
      <c r="I29" s="37"/>
      <c r="J29" s="37"/>
      <c r="K29" s="37"/>
      <c r="L29" s="38"/>
    </row>
    <row r="30" spans="2:12" ht="17.25" customHeight="1">
      <c r="B30" s="39">
        <v>8</v>
      </c>
      <c r="C30" s="40" t="s">
        <v>14</v>
      </c>
      <c r="D30" s="28">
        <f t="shared" ref="D30:L30" si="10">SUM(D31:D32)</f>
        <v>44812</v>
      </c>
      <c r="E30" s="28">
        <f t="shared" si="10"/>
        <v>18609</v>
      </c>
      <c r="F30" s="28">
        <f t="shared" si="10"/>
        <v>8857</v>
      </c>
      <c r="G30" s="28">
        <f t="shared" si="10"/>
        <v>10091</v>
      </c>
      <c r="H30" s="28">
        <f t="shared" si="10"/>
        <v>37557</v>
      </c>
      <c r="I30" s="28">
        <f t="shared" si="10"/>
        <v>1719</v>
      </c>
      <c r="J30" s="28">
        <f>SUM(J31:J32)</f>
        <v>3628</v>
      </c>
      <c r="K30" s="28">
        <f t="shared" si="10"/>
        <v>1268</v>
      </c>
      <c r="L30" s="30">
        <f t="shared" si="10"/>
        <v>640</v>
      </c>
    </row>
    <row r="31" spans="2:12" ht="17.25" customHeight="1">
      <c r="B31" s="41"/>
      <c r="C31" s="42" t="s">
        <v>15</v>
      </c>
      <c r="D31" s="33">
        <f>SUM(H31:L31)</f>
        <v>44385</v>
      </c>
      <c r="E31" s="33">
        <f>SUM('[1]10월관람객현황'!D234:G234)</f>
        <v>18337</v>
      </c>
      <c r="F31" s="33">
        <f>[1]가야누리.특별전!M234-[1]가야누리.특별전!V234</f>
        <v>8758</v>
      </c>
      <c r="G31" s="33">
        <f>[1]가야누리.특별전!C234-[1]가야누리.특별전!L234</f>
        <v>10035</v>
      </c>
      <c r="H31" s="33">
        <f>SUM(E31:G31)</f>
        <v>37130</v>
      </c>
      <c r="I31" s="33">
        <f>'[1]10월관람객현황'!V234</f>
        <v>1719</v>
      </c>
      <c r="J31" s="33">
        <f>'[1]10월관람객현황'!AA234</f>
        <v>3628</v>
      </c>
      <c r="K31" s="33">
        <f>SUM('[1]10월관람객현황'!W234:Y234)</f>
        <v>1268</v>
      </c>
      <c r="L31" s="34">
        <f>SUM('[1]10월관람객현황'!AB234)</f>
        <v>640</v>
      </c>
    </row>
    <row r="32" spans="2:12" ht="17.25" customHeight="1">
      <c r="B32" s="43"/>
      <c r="C32" s="44" t="s">
        <v>16</v>
      </c>
      <c r="D32" s="37">
        <f>SUM(E32:G32)</f>
        <v>427</v>
      </c>
      <c r="E32" s="37">
        <f>'[1]10월관람객현황'!H234</f>
        <v>272</v>
      </c>
      <c r="F32" s="37">
        <f>[1]가야누리.특별전!V234</f>
        <v>99</v>
      </c>
      <c r="G32" s="37">
        <f>[1]가야누리.특별전!L234</f>
        <v>56</v>
      </c>
      <c r="H32" s="33">
        <f>SUM(E32:G32)</f>
        <v>427</v>
      </c>
      <c r="I32" s="37"/>
      <c r="J32" s="37"/>
      <c r="K32" s="37"/>
      <c r="L32" s="38"/>
    </row>
    <row r="33" spans="2:12" ht="17.25" customHeight="1">
      <c r="B33" s="39">
        <v>9</v>
      </c>
      <c r="C33" s="45" t="s">
        <v>14</v>
      </c>
      <c r="D33" s="28">
        <f t="shared" ref="D33:L33" si="11">SUM(D34:D35)</f>
        <v>46428</v>
      </c>
      <c r="E33" s="28">
        <f t="shared" si="11"/>
        <v>16936</v>
      </c>
      <c r="F33" s="28">
        <f t="shared" si="11"/>
        <v>7163</v>
      </c>
      <c r="G33" s="28">
        <f t="shared" si="11"/>
        <v>10593</v>
      </c>
      <c r="H33" s="28">
        <f t="shared" si="11"/>
        <v>34692</v>
      </c>
      <c r="I33" s="28">
        <f t="shared" si="11"/>
        <v>2650</v>
      </c>
      <c r="J33" s="28">
        <f>SUM(J34:J35)</f>
        <v>3202</v>
      </c>
      <c r="K33" s="28">
        <f t="shared" si="11"/>
        <v>4438</v>
      </c>
      <c r="L33" s="30">
        <f t="shared" si="11"/>
        <v>1446</v>
      </c>
    </row>
    <row r="34" spans="2:12" ht="17.25" customHeight="1">
      <c r="B34" s="41"/>
      <c r="C34" s="42" t="s">
        <v>15</v>
      </c>
      <c r="D34" s="33">
        <f>SUM(H34:L34)</f>
        <v>46116</v>
      </c>
      <c r="E34" s="33">
        <f>SUM('[1]10월관람객현황'!D267:G267)</f>
        <v>16753</v>
      </c>
      <c r="F34" s="33">
        <f>[1]가야누리.특별전!M267-[1]가야누리.특별전!V267</f>
        <v>7062</v>
      </c>
      <c r="G34" s="33">
        <f>[1]가야누리.특별전!C267-[1]가야누리.특별전!L267</f>
        <v>10565</v>
      </c>
      <c r="H34" s="33">
        <f>SUM(E34:G34)</f>
        <v>34380</v>
      </c>
      <c r="I34" s="33">
        <f>'[1]10월관람객현황'!V267</f>
        <v>2650</v>
      </c>
      <c r="J34" s="33">
        <f>'[1]10월관람객현황'!AA267</f>
        <v>3202</v>
      </c>
      <c r="K34" s="33">
        <f>SUM('[1]10월관람객현황'!W267:Y267)</f>
        <v>4438</v>
      </c>
      <c r="L34" s="34">
        <f>SUM('[1]10월관람객현황'!AB267)</f>
        <v>1446</v>
      </c>
    </row>
    <row r="35" spans="2:12" ht="17.25" customHeight="1">
      <c r="B35" s="43"/>
      <c r="C35" s="46" t="s">
        <v>16</v>
      </c>
      <c r="D35" s="37">
        <f>SUM(E35:G35)</f>
        <v>312</v>
      </c>
      <c r="E35" s="37">
        <f>'[1]10월관람객현황'!H267</f>
        <v>183</v>
      </c>
      <c r="F35" s="37">
        <f>[1]가야누리.특별전!V267</f>
        <v>101</v>
      </c>
      <c r="G35" s="37">
        <f>[1]가야누리.특별전!L267</f>
        <v>28</v>
      </c>
      <c r="H35" s="33">
        <f>SUM(E35:G35)</f>
        <v>312</v>
      </c>
      <c r="I35" s="37"/>
      <c r="J35" s="37"/>
      <c r="K35" s="37"/>
      <c r="L35" s="38"/>
    </row>
    <row r="36" spans="2:12" ht="19.5" customHeight="1">
      <c r="B36" s="39">
        <v>10</v>
      </c>
      <c r="C36" s="40" t="s">
        <v>14</v>
      </c>
      <c r="D36" s="28"/>
      <c r="E36" s="28"/>
      <c r="F36" s="28"/>
      <c r="G36" s="28"/>
      <c r="H36" s="28"/>
      <c r="I36" s="28"/>
      <c r="J36" s="28"/>
      <c r="K36" s="28"/>
      <c r="L36" s="30"/>
    </row>
    <row r="37" spans="2:12" ht="17.25" customHeight="1">
      <c r="B37" s="41"/>
      <c r="C37" s="42" t="s">
        <v>15</v>
      </c>
      <c r="D37" s="33"/>
      <c r="E37" s="33"/>
      <c r="F37" s="33"/>
      <c r="G37" s="33"/>
      <c r="H37" s="33"/>
      <c r="I37" s="33"/>
      <c r="J37" s="33"/>
      <c r="K37" s="33"/>
      <c r="L37" s="34"/>
    </row>
    <row r="38" spans="2:12" ht="17.25" customHeight="1">
      <c r="B38" s="43"/>
      <c r="C38" s="46" t="s">
        <v>16</v>
      </c>
      <c r="D38" s="37"/>
      <c r="E38" s="37"/>
      <c r="F38" s="37"/>
      <c r="G38" s="37"/>
      <c r="H38" s="33"/>
      <c r="I38" s="37"/>
      <c r="J38" s="37"/>
      <c r="K38" s="37"/>
      <c r="L38" s="38"/>
    </row>
    <row r="39" spans="2:12" ht="17.25" customHeight="1">
      <c r="B39" s="39">
        <v>11</v>
      </c>
      <c r="C39" s="40" t="s">
        <v>14</v>
      </c>
      <c r="D39" s="28"/>
      <c r="E39" s="28"/>
      <c r="F39" s="28"/>
      <c r="G39" s="28"/>
      <c r="H39" s="28"/>
      <c r="I39" s="28"/>
      <c r="J39" s="28"/>
      <c r="K39" s="28"/>
      <c r="L39" s="30"/>
    </row>
    <row r="40" spans="2:12" ht="17.25" customHeight="1">
      <c r="B40" s="41"/>
      <c r="C40" s="42" t="s">
        <v>15</v>
      </c>
      <c r="D40" s="33"/>
      <c r="E40" s="33"/>
      <c r="F40" s="33"/>
      <c r="G40" s="33"/>
      <c r="H40" s="33"/>
      <c r="I40" s="33"/>
      <c r="J40" s="33"/>
      <c r="K40" s="33"/>
      <c r="L40" s="34"/>
    </row>
    <row r="41" spans="2:12" ht="17.25" customHeight="1">
      <c r="B41" s="43"/>
      <c r="C41" s="46" t="s">
        <v>16</v>
      </c>
      <c r="D41" s="37"/>
      <c r="E41" s="37"/>
      <c r="F41" s="37"/>
      <c r="G41" s="37"/>
      <c r="H41" s="33"/>
      <c r="I41" s="37"/>
      <c r="J41" s="37"/>
      <c r="K41" s="37"/>
      <c r="L41" s="38"/>
    </row>
    <row r="42" spans="2:12" ht="17.25" customHeight="1">
      <c r="B42" s="39">
        <v>12</v>
      </c>
      <c r="C42" s="40" t="s">
        <v>14</v>
      </c>
      <c r="D42" s="28"/>
      <c r="E42" s="28"/>
      <c r="F42" s="28"/>
      <c r="G42" s="28"/>
      <c r="H42" s="28"/>
      <c r="I42" s="28"/>
      <c r="J42" s="28"/>
      <c r="K42" s="28"/>
      <c r="L42" s="30"/>
    </row>
    <row r="43" spans="2:12" ht="17.25" customHeight="1">
      <c r="B43" s="41"/>
      <c r="C43" s="42" t="s">
        <v>15</v>
      </c>
      <c r="D43" s="33"/>
      <c r="E43" s="33"/>
      <c r="F43" s="33"/>
      <c r="G43" s="33"/>
      <c r="H43" s="33"/>
      <c r="I43" s="33"/>
      <c r="J43" s="33"/>
      <c r="K43" s="33"/>
      <c r="L43" s="34"/>
    </row>
    <row r="44" spans="2:12" ht="17.25" customHeight="1" thickBot="1">
      <c r="B44" s="47"/>
      <c r="C44" s="48" t="s">
        <v>16</v>
      </c>
      <c r="D44" s="49"/>
      <c r="E44" s="49"/>
      <c r="F44" s="49"/>
      <c r="G44" s="49"/>
      <c r="H44" s="49"/>
      <c r="I44" s="49"/>
      <c r="J44" s="49"/>
      <c r="K44" s="49"/>
      <c r="L44" s="50"/>
    </row>
    <row r="45" spans="2:12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</row>
  </sheetData>
  <mergeCells count="27">
    <mergeCell ref="B42:B44"/>
    <mergeCell ref="B33:B35"/>
    <mergeCell ref="B36:B38"/>
    <mergeCell ref="B39:B41"/>
    <mergeCell ref="B24:B26"/>
    <mergeCell ref="B27:B29"/>
    <mergeCell ref="B30:B32"/>
    <mergeCell ref="B15:B17"/>
    <mergeCell ref="B18:B20"/>
    <mergeCell ref="B21:B23"/>
    <mergeCell ref="B6:B8"/>
    <mergeCell ref="B9:B11"/>
    <mergeCell ref="B12:B14"/>
    <mergeCell ref="E4:E5"/>
    <mergeCell ref="F4:F5"/>
    <mergeCell ref="G4:G5"/>
    <mergeCell ref="H4:H5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2018-10-16T00:15:56Z</dcterms:created>
  <dcterms:modified xsi:type="dcterms:W3CDTF">2018-10-16T00:16:42Z</dcterms:modified>
</cp:coreProperties>
</file>